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4460" windowHeight="74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<sst xmlns="http://schemas.openxmlformats.org/spreadsheetml/2006/main" count="48" uniqueCount="36">
  <si>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銘柄</t>
  </si>
  <si>
    <t>15年産</t>
  </si>
  <si>
    <t>14年産</t>
  </si>
  <si>
    <t>対比</t>
  </si>
  <si>
    <t>コシヒカリ</t>
  </si>
  <si>
    <t>東北</t>
  </si>
  <si>
    <t>関東</t>
  </si>
  <si>
    <t>北陸</t>
  </si>
  <si>
    <t>東海</t>
  </si>
  <si>
    <t>近畿</t>
  </si>
  <si>
    <t>中国</t>
  </si>
  <si>
    <t>四国</t>
  </si>
  <si>
    <t>九州</t>
  </si>
  <si>
    <t>小計</t>
  </si>
  <si>
    <t>ひとめぼれ</t>
  </si>
  <si>
    <t>その他</t>
  </si>
  <si>
    <t>あきたこまち</t>
  </si>
  <si>
    <t>ヒノヒカリ</t>
  </si>
  <si>
    <t>きらら３９７</t>
  </si>
  <si>
    <t>はえぬき</t>
  </si>
  <si>
    <t>ほしのゆめ</t>
  </si>
  <si>
    <t>キヌヒカリ</t>
  </si>
  <si>
    <t>ハナエチゼン</t>
  </si>
  <si>
    <t>つがるロマン</t>
  </si>
  <si>
    <t>ササニシキ</t>
  </si>
  <si>
    <t>めんこいな</t>
  </si>
  <si>
    <t>夢つくし</t>
  </si>
  <si>
    <t>ふさおとめ</t>
  </si>
  <si>
    <t>日本晴</t>
  </si>
  <si>
    <t>ゆめあかり</t>
  </si>
  <si>
    <t>こしいぶき</t>
  </si>
  <si>
    <t>ハツシモ</t>
  </si>
  <si>
    <t>あさひの夢</t>
  </si>
  <si>
    <t>注：対象は16年6月末実績が1万トン以上の銘柄</t>
  </si>
  <si>
    <t>Ⅲ－７　旧自主流通主食うるち米主要銘柄の販売実績（16年6月末現在）</t>
  </si>
  <si>
    <t>（単位：千トン）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</si>
</sst>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/>
    </border>
    <border>
      <left>
        <color indexed="63"/>
      </left>
      <right style="medium"/>
      <top style="thin"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176" fontId="0" fillId="0" borderId="0" xfId="16" applyNumberFormat="1" applyAlignment="1">
      <alignment/>
    </xf>
    <xf numFmtId="9" fontId="0" fillId="0" borderId="0" xfId="15" applyAlignment="1">
      <alignment/>
    </xf>
    <xf numFmtId="0" fontId="3" fillId="0" borderId="0" xfId="0" applyFont="1" applyAlignment="1">
      <alignment/>
    </xf>
    <xf numFmtId="176" fontId="3" fillId="0" borderId="1" xfId="16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9" fontId="3" fillId="0" borderId="2" xfId="15" applyFont="1" applyBorder="1" applyAlignment="1">
      <alignment horizontal="center"/>
    </xf>
    <xf numFmtId="176" fontId="3" fillId="0" borderId="3" xfId="16" applyNumberFormat="1" applyFont="1" applyBorder="1" applyAlignment="1">
      <alignment/>
    </xf>
    <xf numFmtId="0" fontId="3" fillId="0" borderId="3" xfId="0" applyFont="1" applyBorder="1" applyAlignment="1">
      <alignment/>
    </xf>
    <xf numFmtId="9" fontId="3" fillId="0" borderId="4" xfId="15" applyFont="1" applyBorder="1" applyAlignment="1">
      <alignment/>
    </xf>
    <xf numFmtId="176" fontId="3" fillId="0" borderId="5" xfId="16" applyNumberFormat="1" applyFont="1" applyBorder="1" applyAlignment="1">
      <alignment/>
    </xf>
    <xf numFmtId="0" fontId="3" fillId="0" borderId="5" xfId="0" applyFont="1" applyBorder="1" applyAlignment="1">
      <alignment/>
    </xf>
    <xf numFmtId="9" fontId="3" fillId="0" borderId="6" xfId="15" applyFont="1" applyBorder="1" applyAlignment="1">
      <alignment/>
    </xf>
    <xf numFmtId="176" fontId="3" fillId="0" borderId="7" xfId="16" applyNumberFormat="1" applyFont="1" applyBorder="1" applyAlignment="1">
      <alignment/>
    </xf>
    <xf numFmtId="9" fontId="3" fillId="0" borderId="8" xfId="15" applyFont="1" applyBorder="1" applyAlignment="1">
      <alignment/>
    </xf>
    <xf numFmtId="176" fontId="3" fillId="0" borderId="9" xfId="16" applyNumberFormat="1" applyFont="1" applyBorder="1" applyAlignment="1">
      <alignment/>
    </xf>
    <xf numFmtId="0" fontId="3" fillId="0" borderId="9" xfId="0" applyFont="1" applyBorder="1" applyAlignment="1">
      <alignment/>
    </xf>
    <xf numFmtId="9" fontId="3" fillId="0" borderId="10" xfId="15" applyFont="1" applyBorder="1" applyAlignment="1">
      <alignment/>
    </xf>
    <xf numFmtId="176" fontId="3" fillId="0" borderId="11" xfId="16" applyNumberFormat="1" applyFont="1" applyBorder="1" applyAlignment="1">
      <alignment/>
    </xf>
    <xf numFmtId="0" fontId="3" fillId="0" borderId="11" xfId="0" applyFont="1" applyBorder="1" applyAlignment="1">
      <alignment/>
    </xf>
    <xf numFmtId="9" fontId="3" fillId="0" borderId="12" xfId="15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6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E4" sqref="E4"/>
    </sheetView>
  </sheetViews>
  <sheetFormatPr defaultColWidth="9.00390625" defaultRowHeight="13.5"/>
  <cols>
    <col min="1" max="1" width="17.125" style="0" customWidth="1"/>
    <col min="2" max="2" width="9.875" style="0" customWidth="1"/>
    <col min="3" max="3" width="15.875" style="2" customWidth="1"/>
    <col min="4" max="4" width="15.875" style="0" customWidth="1"/>
    <col min="5" max="5" width="15.875" style="3" customWidth="1"/>
  </cols>
  <sheetData>
    <row r="1" ht="14.25">
      <c r="A1" s="1" t="s">
        <v>34</v>
      </c>
    </row>
    <row r="2" spans="4:5" ht="15" thickBot="1">
      <c r="D2" s="28" t="s">
        <v>35</v>
      </c>
      <c r="E2" s="28"/>
    </row>
    <row r="3" spans="1:5" ht="15" thickBot="1">
      <c r="A3" s="33" t="s">
        <v>0</v>
      </c>
      <c r="B3" s="34"/>
      <c r="C3" s="5" t="s">
        <v>1</v>
      </c>
      <c r="D3" s="6" t="s">
        <v>2</v>
      </c>
      <c r="E3" s="7" t="s">
        <v>3</v>
      </c>
    </row>
    <row r="4" spans="1:5" ht="14.25">
      <c r="A4" s="22" t="s">
        <v>4</v>
      </c>
      <c r="B4" s="23" t="s">
        <v>5</v>
      </c>
      <c r="C4" s="8">
        <f>46.9+0.2+0.6+0.6+0.5</f>
        <v>48.800000000000004</v>
      </c>
      <c r="D4" s="9">
        <f>93.4+0.1+0.6+1.2+2.4+1.6</f>
        <v>99.3</v>
      </c>
      <c r="E4" s="10">
        <f aca="true" t="shared" si="0" ref="E4:E40">C4/D4</f>
        <v>0.49144008056394767</v>
      </c>
    </row>
    <row r="5" spans="1:5" ht="14.25">
      <c r="A5" s="24"/>
      <c r="B5" s="25" t="s">
        <v>6</v>
      </c>
      <c r="C5" s="11">
        <f>190.6+3.5+3.9+1.6+1.6</f>
        <v>201.2</v>
      </c>
      <c r="D5" s="12">
        <f>304.7+7.9+11+4.3+1.6</f>
        <v>329.5</v>
      </c>
      <c r="E5" s="13">
        <f t="shared" si="0"/>
        <v>0.6106221547799696</v>
      </c>
    </row>
    <row r="6" spans="1:5" ht="14.25">
      <c r="A6" s="24"/>
      <c r="B6" s="25" t="s">
        <v>7</v>
      </c>
      <c r="C6" s="11">
        <f>380.4+6+2.9+0.3+0.1+0.2</f>
        <v>389.9</v>
      </c>
      <c r="D6" s="12">
        <f>499.9+8.3+3.4+0.5+0.1+0.4</f>
        <v>512.5999999999999</v>
      </c>
      <c r="E6" s="13">
        <f t="shared" si="0"/>
        <v>0.7606320717908701</v>
      </c>
    </row>
    <row r="7" spans="1:5" ht="14.25">
      <c r="A7" s="24"/>
      <c r="B7" s="25" t="s">
        <v>8</v>
      </c>
      <c r="C7" s="11">
        <f>35.8+0.2</f>
        <v>36</v>
      </c>
      <c r="D7" s="12">
        <f>55.8+0.1+0.3</f>
        <v>56.199999999999996</v>
      </c>
      <c r="E7" s="13">
        <f t="shared" si="0"/>
        <v>0.6405693950177936</v>
      </c>
    </row>
    <row r="8" spans="1:5" ht="14.25">
      <c r="A8" s="24"/>
      <c r="B8" s="25" t="s">
        <v>9</v>
      </c>
      <c r="C8" s="11">
        <f>30.6+0.6+0.2</f>
        <v>31.400000000000002</v>
      </c>
      <c r="D8" s="12">
        <f>61.2+0.6+0.3</f>
        <v>62.1</v>
      </c>
      <c r="E8" s="13">
        <f t="shared" si="0"/>
        <v>0.5056360708534622</v>
      </c>
    </row>
    <row r="9" spans="1:5" ht="14.25">
      <c r="A9" s="24"/>
      <c r="B9" s="25" t="s">
        <v>10</v>
      </c>
      <c r="C9" s="11">
        <v>57.4</v>
      </c>
      <c r="D9" s="12">
        <v>101.3</v>
      </c>
      <c r="E9" s="13">
        <f t="shared" si="0"/>
        <v>0.5666337611056268</v>
      </c>
    </row>
    <row r="10" spans="1:5" ht="14.25">
      <c r="A10" s="24"/>
      <c r="B10" s="25" t="s">
        <v>11</v>
      </c>
      <c r="C10" s="11">
        <f>25.1+0.3</f>
        <v>25.400000000000002</v>
      </c>
      <c r="D10" s="12">
        <f>31.8+0.5</f>
        <v>32.3</v>
      </c>
      <c r="E10" s="13">
        <f t="shared" si="0"/>
        <v>0.7863777089783283</v>
      </c>
    </row>
    <row r="11" spans="1:5" ht="14.25">
      <c r="A11" s="24"/>
      <c r="B11" s="25" t="s">
        <v>12</v>
      </c>
      <c r="C11" s="11">
        <f>37.7+0.1+0.2+1</f>
        <v>39.00000000000001</v>
      </c>
      <c r="D11" s="12">
        <f>50.9+0.2+0.1+0.3+1.1</f>
        <v>52.6</v>
      </c>
      <c r="E11" s="13">
        <f t="shared" si="0"/>
        <v>0.7414448669201522</v>
      </c>
    </row>
    <row r="12" spans="1:5" ht="14.25">
      <c r="A12" s="26"/>
      <c r="B12" s="25" t="s">
        <v>13</v>
      </c>
      <c r="C12" s="11">
        <f>SUM(C4:C11)</f>
        <v>829.0999999999999</v>
      </c>
      <c r="D12" s="11">
        <f>SUM(D4:D11)</f>
        <v>1245.8999999999996</v>
      </c>
      <c r="E12" s="13">
        <f t="shared" si="0"/>
        <v>0.6654627177141024</v>
      </c>
    </row>
    <row r="13" spans="1:5" ht="14.25">
      <c r="A13" s="27" t="s">
        <v>14</v>
      </c>
      <c r="B13" s="25" t="s">
        <v>5</v>
      </c>
      <c r="C13" s="11">
        <f>172+1.1+1.7+0.2+0.3+0.7</f>
        <v>175.99999999999997</v>
      </c>
      <c r="D13" s="12">
        <f>330.4+1.5+5.5+0.4+1.5+3</f>
        <v>342.29999999999995</v>
      </c>
      <c r="E13" s="13">
        <f t="shared" si="0"/>
        <v>0.5141688577271399</v>
      </c>
    </row>
    <row r="14" spans="1:5" ht="14.25">
      <c r="A14" s="24"/>
      <c r="B14" s="25" t="s">
        <v>10</v>
      </c>
      <c r="C14" s="11">
        <v>17.2</v>
      </c>
      <c r="D14" s="12">
        <v>19.4</v>
      </c>
      <c r="E14" s="13">
        <f t="shared" si="0"/>
        <v>0.88659793814433</v>
      </c>
    </row>
    <row r="15" spans="1:5" ht="14.25">
      <c r="A15" s="24"/>
      <c r="B15" s="25" t="s">
        <v>15</v>
      </c>
      <c r="C15" s="11">
        <f>24.2+0.2</f>
        <v>24.4</v>
      </c>
      <c r="D15" s="12">
        <f>33.1+0.5</f>
        <v>33.6</v>
      </c>
      <c r="E15" s="13">
        <f t="shared" si="0"/>
        <v>0.7261904761904762</v>
      </c>
    </row>
    <row r="16" spans="1:5" ht="14.25">
      <c r="A16" s="26"/>
      <c r="B16" s="25" t="s">
        <v>13</v>
      </c>
      <c r="C16" s="11">
        <f>SUM(C13:C15)</f>
        <v>217.59999999999997</v>
      </c>
      <c r="D16" s="11">
        <f>SUM(D13:D15)</f>
        <v>395.29999999999995</v>
      </c>
      <c r="E16" s="13">
        <f t="shared" si="0"/>
        <v>0.5504679989881103</v>
      </c>
    </row>
    <row r="17" spans="1:5" ht="14.25">
      <c r="A17" s="27" t="s">
        <v>16</v>
      </c>
      <c r="B17" s="25" t="s">
        <v>5</v>
      </c>
      <c r="C17" s="11">
        <f>159.9+0.6+8+0.1+0.3</f>
        <v>168.9</v>
      </c>
      <c r="D17" s="12">
        <f>287.8+0.1+1.1+18.5+0.2+2.5</f>
        <v>310.20000000000005</v>
      </c>
      <c r="E17" s="13">
        <f t="shared" si="0"/>
        <v>0.5444874274661509</v>
      </c>
    </row>
    <row r="18" spans="1:5" ht="14.25">
      <c r="A18" s="24"/>
      <c r="B18" s="25" t="s">
        <v>6</v>
      </c>
      <c r="C18" s="11">
        <f>18.8+0.7+0.1+0.3</f>
        <v>19.900000000000002</v>
      </c>
      <c r="D18" s="12">
        <f>23.2+0.5+0.3+1.9</f>
        <v>25.9</v>
      </c>
      <c r="E18" s="13">
        <f t="shared" si="0"/>
        <v>0.7683397683397685</v>
      </c>
    </row>
    <row r="19" spans="1:5" ht="14.25">
      <c r="A19" s="24"/>
      <c r="B19" s="25" t="s">
        <v>15</v>
      </c>
      <c r="C19" s="11">
        <v>15.1</v>
      </c>
      <c r="D19" s="12">
        <v>23.9</v>
      </c>
      <c r="E19" s="13">
        <f t="shared" si="0"/>
        <v>0.6317991631799164</v>
      </c>
    </row>
    <row r="20" spans="1:5" ht="14.25">
      <c r="A20" s="26"/>
      <c r="B20" s="25" t="s">
        <v>13</v>
      </c>
      <c r="C20" s="11">
        <f>SUM(C17:C19)</f>
        <v>203.9</v>
      </c>
      <c r="D20" s="11">
        <f>SUM(D17:D19)</f>
        <v>360</v>
      </c>
      <c r="E20" s="13">
        <f t="shared" si="0"/>
        <v>0.5663888888888889</v>
      </c>
    </row>
    <row r="21" spans="1:5" ht="14.25">
      <c r="A21" s="27" t="s">
        <v>17</v>
      </c>
      <c r="B21" s="25" t="s">
        <v>10</v>
      </c>
      <c r="C21" s="11">
        <f>21.4+0.2</f>
        <v>21.599999999999998</v>
      </c>
      <c r="D21" s="12">
        <f>19.7+0.2</f>
        <v>19.9</v>
      </c>
      <c r="E21" s="13">
        <f t="shared" si="0"/>
        <v>1.085427135678392</v>
      </c>
    </row>
    <row r="22" spans="1:5" ht="14.25">
      <c r="A22" s="24"/>
      <c r="B22" s="25" t="s">
        <v>11</v>
      </c>
      <c r="C22" s="11">
        <f>13.4+0.1</f>
        <v>13.5</v>
      </c>
      <c r="D22" s="12">
        <f>12.9+0.2</f>
        <v>13.1</v>
      </c>
      <c r="E22" s="13">
        <f t="shared" si="0"/>
        <v>1.0305343511450382</v>
      </c>
    </row>
    <row r="23" spans="1:5" ht="14.25">
      <c r="A23" s="24"/>
      <c r="B23" s="25" t="s">
        <v>12</v>
      </c>
      <c r="C23" s="11">
        <f>96+1.1+0.5+0.5+0.3+0.1+0.6</f>
        <v>99.09999999999998</v>
      </c>
      <c r="D23" s="12">
        <f>101.8+0.8+0.5+0.9+0.3+0.4+0.5</f>
        <v>105.2</v>
      </c>
      <c r="E23" s="13">
        <f t="shared" si="0"/>
        <v>0.9420152091254751</v>
      </c>
    </row>
    <row r="24" spans="1:5" ht="14.25">
      <c r="A24" s="24"/>
      <c r="B24" s="25" t="s">
        <v>15</v>
      </c>
      <c r="C24" s="11">
        <v>8.9</v>
      </c>
      <c r="D24" s="12">
        <f>9.8+0.1</f>
        <v>9.9</v>
      </c>
      <c r="E24" s="13">
        <f t="shared" si="0"/>
        <v>0.898989898989899</v>
      </c>
    </row>
    <row r="25" spans="1:5" ht="14.25">
      <c r="A25" s="26"/>
      <c r="B25" s="25" t="s">
        <v>13</v>
      </c>
      <c r="C25" s="14">
        <f>SUM(C21:C24)</f>
        <v>143.1</v>
      </c>
      <c r="D25" s="14">
        <f>SUM(D21:D24)</f>
        <v>148.1</v>
      </c>
      <c r="E25" s="15">
        <f t="shared" si="0"/>
        <v>0.9662390276839973</v>
      </c>
    </row>
    <row r="26" spans="1:5" ht="14.25">
      <c r="A26" s="35" t="s">
        <v>18</v>
      </c>
      <c r="B26" s="37"/>
      <c r="C26" s="16">
        <v>115.3</v>
      </c>
      <c r="D26" s="17">
        <f>137.8+1.9</f>
        <v>139.70000000000002</v>
      </c>
      <c r="E26" s="18">
        <f t="shared" si="0"/>
        <v>0.8253400143163921</v>
      </c>
    </row>
    <row r="27" spans="1:5" ht="14.25">
      <c r="A27" s="35" t="s">
        <v>19</v>
      </c>
      <c r="B27" s="36"/>
      <c r="C27" s="16">
        <f>94.6+0.1</f>
        <v>94.69999999999999</v>
      </c>
      <c r="D27" s="17">
        <f>155.1+0.5</f>
        <v>155.6</v>
      </c>
      <c r="E27" s="18">
        <f t="shared" si="0"/>
        <v>0.608611825192802</v>
      </c>
    </row>
    <row r="28" spans="1:5" ht="14.25">
      <c r="A28" s="35" t="s">
        <v>20</v>
      </c>
      <c r="B28" s="36"/>
      <c r="C28" s="16">
        <f>46.6+0.3</f>
        <v>46.9</v>
      </c>
      <c r="D28" s="17">
        <f>57.3+0.6</f>
        <v>57.9</v>
      </c>
      <c r="E28" s="18">
        <f t="shared" si="0"/>
        <v>0.8100172711571675</v>
      </c>
    </row>
    <row r="29" spans="1:5" ht="14.25">
      <c r="A29" s="35" t="s">
        <v>21</v>
      </c>
      <c r="B29" s="36"/>
      <c r="C29" s="16">
        <f>46.3+0.2+0.1+0.4+0.1</f>
        <v>47.1</v>
      </c>
      <c r="D29" s="17">
        <f>70.1+0.1+0.3+0.3</f>
        <v>70.79999999999998</v>
      </c>
      <c r="E29" s="18">
        <f t="shared" si="0"/>
        <v>0.6652542372881358</v>
      </c>
    </row>
    <row r="30" spans="1:5" ht="14.25">
      <c r="A30" s="35" t="s">
        <v>22</v>
      </c>
      <c r="B30" s="36"/>
      <c r="C30" s="16">
        <v>34.6</v>
      </c>
      <c r="D30" s="17">
        <v>42.3</v>
      </c>
      <c r="E30" s="18">
        <f t="shared" si="0"/>
        <v>0.8179669030732861</v>
      </c>
    </row>
    <row r="31" spans="1:5" ht="14.25">
      <c r="A31" s="35" t="s">
        <v>23</v>
      </c>
      <c r="B31" s="36"/>
      <c r="C31" s="16">
        <f>32.3+1.3</f>
        <v>33.599999999999994</v>
      </c>
      <c r="D31" s="17">
        <f>46.8+2</f>
        <v>48.8</v>
      </c>
      <c r="E31" s="18">
        <f t="shared" si="0"/>
        <v>0.6885245901639343</v>
      </c>
    </row>
    <row r="32" spans="1:5" ht="14.25">
      <c r="A32" s="35" t="s">
        <v>24</v>
      </c>
      <c r="B32" s="36"/>
      <c r="C32" s="16">
        <f>22.1+0.3+0.1+0.1+0.1</f>
        <v>22.700000000000006</v>
      </c>
      <c r="D32" s="17">
        <f>35+0.6+0.3+0.2+0.1+0.1</f>
        <v>36.300000000000004</v>
      </c>
      <c r="E32" s="18">
        <f t="shared" si="0"/>
        <v>0.62534435261708</v>
      </c>
    </row>
    <row r="33" spans="1:5" ht="14.25">
      <c r="A33" s="29" t="s">
        <v>25</v>
      </c>
      <c r="B33" s="30"/>
      <c r="C33" s="16">
        <f>18.4+0.8</f>
        <v>19.2</v>
      </c>
      <c r="D33" s="17">
        <f>8.4+0.2</f>
        <v>8.6</v>
      </c>
      <c r="E33" s="18">
        <f t="shared" si="0"/>
        <v>2.2325581395348837</v>
      </c>
    </row>
    <row r="34" spans="1:5" ht="14.25">
      <c r="A34" s="29" t="s">
        <v>26</v>
      </c>
      <c r="B34" s="30"/>
      <c r="C34" s="16">
        <f>17.6+0.1</f>
        <v>17.700000000000003</v>
      </c>
      <c r="D34" s="17">
        <f>22.3+0.1</f>
        <v>22.400000000000002</v>
      </c>
      <c r="E34" s="18">
        <f t="shared" si="0"/>
        <v>0.7901785714285715</v>
      </c>
    </row>
    <row r="35" spans="1:5" ht="14.25">
      <c r="A35" s="29" t="s">
        <v>27</v>
      </c>
      <c r="B35" s="30"/>
      <c r="C35" s="16">
        <f>17.1+0.8</f>
        <v>17.900000000000002</v>
      </c>
      <c r="D35" s="17">
        <f>17.1+0.9</f>
        <v>18</v>
      </c>
      <c r="E35" s="18">
        <f t="shared" si="0"/>
        <v>0.9944444444444446</v>
      </c>
    </row>
    <row r="36" spans="1:5" ht="14.25">
      <c r="A36" s="29" t="s">
        <v>28</v>
      </c>
      <c r="B36" s="30"/>
      <c r="C36" s="16">
        <f>13.8+0.1+0.1</f>
        <v>14</v>
      </c>
      <c r="D36" s="17">
        <f>8.7+0.1+0.1</f>
        <v>8.899999999999999</v>
      </c>
      <c r="E36" s="18">
        <f t="shared" si="0"/>
        <v>1.5730337078651688</v>
      </c>
    </row>
    <row r="37" spans="1:5" ht="14.25">
      <c r="A37" s="29" t="s">
        <v>29</v>
      </c>
      <c r="B37" s="30"/>
      <c r="C37" s="16">
        <f>12.7+0.1</f>
        <v>12.799999999999999</v>
      </c>
      <c r="D37" s="17">
        <f>16+0.1</f>
        <v>16.1</v>
      </c>
      <c r="E37" s="18">
        <f t="shared" si="0"/>
        <v>0.795031055900621</v>
      </c>
    </row>
    <row r="38" spans="1:5" ht="14.25">
      <c r="A38" s="29" t="s">
        <v>30</v>
      </c>
      <c r="B38" s="30"/>
      <c r="C38" s="16">
        <f>12.5+0.5</f>
        <v>13</v>
      </c>
      <c r="D38" s="17">
        <f>10.3+0.5</f>
        <v>10.8</v>
      </c>
      <c r="E38" s="18">
        <f t="shared" si="0"/>
        <v>1.2037037037037037</v>
      </c>
    </row>
    <row r="39" spans="1:5" ht="14.25">
      <c r="A39" s="29" t="s">
        <v>31</v>
      </c>
      <c r="B39" s="30"/>
      <c r="C39" s="16">
        <v>12.4</v>
      </c>
      <c r="D39" s="17">
        <v>8.2</v>
      </c>
      <c r="E39" s="18">
        <f t="shared" si="0"/>
        <v>1.5121951219512197</v>
      </c>
    </row>
    <row r="40" spans="1:5" ht="15" thickBot="1">
      <c r="A40" s="31" t="s">
        <v>32</v>
      </c>
      <c r="B40" s="32"/>
      <c r="C40" s="19">
        <v>10.2</v>
      </c>
      <c r="D40" s="20">
        <v>5.9</v>
      </c>
      <c r="E40" s="21">
        <f t="shared" si="0"/>
        <v>1.7288135593220337</v>
      </c>
    </row>
    <row r="41" ht="14.25">
      <c r="A41" s="4" t="s">
        <v>33</v>
      </c>
    </row>
  </sheetData>
  <mergeCells count="17">
    <mergeCell ref="A31:B31"/>
    <mergeCell ref="A32:B32"/>
    <mergeCell ref="A33:B33"/>
    <mergeCell ref="A26:B26"/>
    <mergeCell ref="A27:B27"/>
    <mergeCell ref="A28:B28"/>
    <mergeCell ref="A29:B29"/>
    <mergeCell ref="D2:E2"/>
    <mergeCell ref="A38:B38"/>
    <mergeCell ref="A39:B39"/>
    <mergeCell ref="A40:B40"/>
    <mergeCell ref="A3:B3"/>
    <mergeCell ref="A34:B34"/>
    <mergeCell ref="A35:B35"/>
    <mergeCell ref="A36:B36"/>
    <mergeCell ref="A37:B37"/>
    <mergeCell ref="A30:B3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JA全農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米穀事業本部</dc:creator>
  <cp:keywords/>
  <dc:description/>
  <cp:lastModifiedBy>tsukasa_yamaguchi</cp:lastModifiedBy>
  <cp:lastPrinted>2004-07-07T10:05:37Z</cp:lastPrinted>
  <dcterms:created xsi:type="dcterms:W3CDTF">2004-07-07T10:05:14Z</dcterms:created>
  <dcterms:modified xsi:type="dcterms:W3CDTF">2004-07-20T06:04:12Z</dcterms:modified>
  <cp:category/>
  <cp:version/>
  <cp:contentType/>
  <cp:contentStatus/>
</cp:coreProperties>
</file>